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210" windowWidth="19440" windowHeight="12240"/>
  </bookViews>
  <sheets>
    <sheet name="Feed rate calc" sheetId="1" r:id="rId1"/>
    <sheet name="Drain oil rec" sheetId="4" r:id="rId2"/>
  </sheets>
  <calcPr calcId="125725"/>
</workbook>
</file>

<file path=xl/calcChain.xml><?xml version="1.0" encoding="utf-8"?>
<calcChain xmlns="http://schemas.openxmlformats.org/spreadsheetml/2006/main">
  <c r="E21" i="1"/>
  <c r="E22" l="1"/>
  <c r="E23" s="1"/>
  <c r="F11" i="4"/>
  <c r="D14" l="1"/>
  <c r="D15" s="1"/>
  <c r="C14"/>
  <c r="K15" l="1"/>
  <c r="K13"/>
  <c r="J15"/>
  <c r="J13"/>
  <c r="K14"/>
  <c r="K12"/>
  <c r="J14"/>
  <c r="J12"/>
  <c r="J11"/>
  <c r="K11"/>
  <c r="F3" l="1"/>
  <c r="F5"/>
  <c r="C17" i="1" l="1"/>
  <c r="D16"/>
  <c r="D17" s="1"/>
  <c r="B16"/>
  <c r="B17" s="1"/>
</calcChain>
</file>

<file path=xl/sharedStrings.xml><?xml version="1.0" encoding="utf-8"?>
<sst xmlns="http://schemas.openxmlformats.org/spreadsheetml/2006/main" count="54" uniqueCount="42">
  <si>
    <t>Low BN oil</t>
  </si>
  <si>
    <t>High BN oil</t>
  </si>
  <si>
    <t>Experienced ACC-factor or Feed Rate Factor (FRF)</t>
  </si>
  <si>
    <t>Oil BN</t>
  </si>
  <si>
    <t>ACC or FRF</t>
  </si>
  <si>
    <t>ACC-factor or FRF for different oils</t>
  </si>
  <si>
    <t>oil BN</t>
  </si>
  <si>
    <t>Sulphur-content in the fuel</t>
  </si>
  <si>
    <t>%</t>
  </si>
  <si>
    <t>BN</t>
  </si>
  <si>
    <t>Feed Rate</t>
  </si>
  <si>
    <t>g/kWh</t>
  </si>
  <si>
    <t>HMI (for Alpha Lubricators)</t>
  </si>
  <si>
    <t>Recommendation</t>
  </si>
  <si>
    <t>Cylinder oils in the ship</t>
  </si>
  <si>
    <t>g/kWh*S%</t>
  </si>
  <si>
    <t>Min. feed rate</t>
  </si>
  <si>
    <t>Limits</t>
  </si>
  <si>
    <t>Fe</t>
  </si>
  <si>
    <t>How to protect your engine against wear in combustion chamber</t>
  </si>
  <si>
    <t>Average</t>
  </si>
  <si>
    <t>Figure 1   Results from drain oil analysis</t>
  </si>
  <si>
    <t>If the results of the drain oil fall in the marked sections:</t>
  </si>
  <si>
    <t>More information may be found in the Service Letter SL14-587.</t>
  </si>
  <si>
    <t>Cyl.</t>
  </si>
  <si>
    <t>2.   Check fuel centrifuge efficiency and decrease CLO feed rate/change to lower BN oil.</t>
  </si>
  <si>
    <t>2.   Increase fuel temperature and/or decrease flow through centrifuge. The engine suffer from abrasive wear from cat fines in the fuel, and might experience increased deposits from unused addditives in the lube oil.</t>
  </si>
  <si>
    <t>4.   The engine might suffer from increased deposits from unused additives in the lube oil.</t>
  </si>
  <si>
    <t>4.   Decrease CLO federate or change to lower BN oil.</t>
  </si>
  <si>
    <t xml:space="preserve">1.   The engine suffer from cold corrosion. </t>
  </si>
  <si>
    <t>1.   Increase CLO feedrate or change to higher BN oil.</t>
  </si>
  <si>
    <t xml:space="preserve">5.   Keep the engine parameters. </t>
  </si>
  <si>
    <t>Run the engine in stabile conditions: same load, same fuel etc. for 24 h. Take drain oil samples from all the cylinders. Fill in the values in the table.</t>
  </si>
  <si>
    <t>Oil to choose (from oils in ship)</t>
  </si>
  <si>
    <t>Fill in the white boxes</t>
  </si>
  <si>
    <t>Fill in the white box</t>
  </si>
  <si>
    <t>Cylinder Lube Oil Recommendation</t>
  </si>
  <si>
    <t>Fe &gt; 800 ppm</t>
  </si>
  <si>
    <t>This is very high values for wear, act immidiately!</t>
  </si>
  <si>
    <t xml:space="preserve">3.   Check centrifuge effiency. </t>
  </si>
  <si>
    <t>3.   The engine suffer from abrasive wear from cat fines in the fuel.</t>
  </si>
  <si>
    <t xml:space="preserve">5.   The engine wear is low and deposits from the CLO should be low. </t>
  </si>
</sst>
</file>

<file path=xl/styles.xml><?xml version="1.0" encoding="utf-8"?>
<styleSheet xmlns="http://schemas.openxmlformats.org/spreadsheetml/2006/main">
  <fonts count="10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0" fillId="2" borderId="1" xfId="0" applyFill="1" applyBorder="1"/>
    <xf numFmtId="2" fontId="0" fillId="2" borderId="1" xfId="0" applyNumberFormat="1" applyFill="1" applyBorder="1"/>
    <xf numFmtId="0" fontId="0" fillId="4" borderId="1" xfId="0" applyFill="1" applyBorder="1"/>
    <xf numFmtId="0" fontId="0" fillId="5" borderId="0" xfId="0" applyFill="1"/>
    <xf numFmtId="0" fontId="0" fillId="6" borderId="1" xfId="0" applyFill="1" applyBorder="1"/>
    <xf numFmtId="0" fontId="4" fillId="0" borderId="0" xfId="1"/>
    <xf numFmtId="0" fontId="4" fillId="0" borderId="0" xfId="1" applyAlignment="1">
      <alignment wrapText="1"/>
    </xf>
    <xf numFmtId="0" fontId="5" fillId="0" borderId="0" xfId="1" applyFont="1" applyAlignment="1">
      <alignment wrapText="1"/>
    </xf>
    <xf numFmtId="0" fontId="6" fillId="0" borderId="0" xfId="1" applyFont="1" applyAlignment="1">
      <alignment wrapText="1"/>
    </xf>
    <xf numFmtId="0" fontId="6" fillId="0" borderId="0" xfId="1" applyFont="1"/>
    <xf numFmtId="0" fontId="8" fillId="0" borderId="0" xfId="1" applyFont="1"/>
    <xf numFmtId="0" fontId="9" fillId="0" borderId="0" xfId="1" applyFont="1"/>
    <xf numFmtId="0" fontId="4" fillId="3" borderId="1" xfId="1" applyFill="1" applyBorder="1"/>
    <xf numFmtId="0" fontId="4" fillId="0" borderId="0" xfId="1" applyAlignment="1"/>
    <xf numFmtId="0" fontId="4" fillId="6" borderId="0" xfId="1" applyFill="1"/>
    <xf numFmtId="0" fontId="7" fillId="3" borderId="1" xfId="1" applyFont="1" applyFill="1" applyBorder="1"/>
    <xf numFmtId="1" fontId="4" fillId="3" borderId="1" xfId="1" applyNumberFormat="1" applyFill="1" applyBorder="1"/>
    <xf numFmtId="0" fontId="7" fillId="3" borderId="1" xfId="1" applyFont="1" applyFill="1" applyBorder="1" applyAlignment="1">
      <alignment wrapText="1"/>
    </xf>
    <xf numFmtId="0" fontId="4" fillId="6" borderId="0" xfId="1" applyFill="1" applyAlignment="1">
      <alignment wrapText="1"/>
    </xf>
    <xf numFmtId="0" fontId="4" fillId="0" borderId="0" xfId="1" applyFill="1" applyAlignment="1"/>
    <xf numFmtId="0" fontId="0" fillId="5" borderId="0" xfId="0" applyFill="1" applyBorder="1" applyAlignment="1">
      <alignment horizontal="center"/>
    </xf>
    <xf numFmtId="0" fontId="0" fillId="6" borderId="0" xfId="0" applyFill="1" applyBorder="1"/>
    <xf numFmtId="0" fontId="0" fillId="6" borderId="3" xfId="0" applyFill="1" applyBorder="1"/>
    <xf numFmtId="0" fontId="0" fillId="6" borderId="2" xfId="0" applyFill="1" applyBorder="1"/>
    <xf numFmtId="0" fontId="0" fillId="6" borderId="6" xfId="0" applyFill="1" applyBorder="1"/>
    <xf numFmtId="0" fontId="0" fillId="6" borderId="7" xfId="0" applyFill="1" applyBorder="1" applyAlignment="1">
      <alignment horizontal="center"/>
    </xf>
    <xf numFmtId="0" fontId="0" fillId="6" borderId="7" xfId="0" applyFill="1" applyBorder="1"/>
    <xf numFmtId="0" fontId="0" fillId="6" borderId="9" xfId="0" applyFill="1" applyBorder="1"/>
    <xf numFmtId="0" fontId="0" fillId="4" borderId="10" xfId="0" applyFill="1" applyBorder="1"/>
    <xf numFmtId="0" fontId="3" fillId="6" borderId="3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2" fillId="5" borderId="0" xfId="0" applyFont="1" applyFill="1"/>
    <xf numFmtId="0" fontId="2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left"/>
    </xf>
    <xf numFmtId="0" fontId="0" fillId="5" borderId="0" xfId="0" applyFill="1" applyBorder="1"/>
    <xf numFmtId="0" fontId="0" fillId="5" borderId="0" xfId="0" applyFill="1" applyAlignment="1">
      <alignment wrapText="1"/>
    </xf>
    <xf numFmtId="0" fontId="1" fillId="5" borderId="0" xfId="0" applyFont="1" applyFill="1" applyAlignment="1">
      <alignment vertical="center"/>
    </xf>
    <xf numFmtId="0" fontId="2" fillId="4" borderId="1" xfId="0" applyFont="1" applyFill="1" applyBorder="1"/>
    <xf numFmtId="0" fontId="4" fillId="0" borderId="1" xfId="1" applyBorder="1" applyProtection="1">
      <protection locked="0"/>
    </xf>
    <xf numFmtId="0" fontId="0" fillId="0" borderId="1" xfId="0" applyBorder="1" applyProtection="1">
      <protection locked="0"/>
    </xf>
    <xf numFmtId="0" fontId="4" fillId="6" borderId="0" xfId="1" applyFill="1" applyProtection="1">
      <protection hidden="1"/>
    </xf>
    <xf numFmtId="0" fontId="7" fillId="6" borderId="1" xfId="1" applyFont="1" applyFill="1" applyBorder="1" applyAlignment="1" applyProtection="1">
      <alignment wrapText="1"/>
      <protection hidden="1"/>
    </xf>
    <xf numFmtId="0" fontId="7" fillId="6" borderId="1" xfId="1" applyFont="1" applyFill="1" applyBorder="1" applyProtection="1">
      <protection hidden="1"/>
    </xf>
    <xf numFmtId="0" fontId="4" fillId="6" borderId="1" xfId="1" applyFill="1" applyBorder="1" applyAlignment="1" applyProtection="1">
      <alignment wrapText="1"/>
      <protection hidden="1"/>
    </xf>
    <xf numFmtId="0" fontId="4" fillId="6" borderId="1" xfId="1" applyFill="1" applyBorder="1" applyProtection="1">
      <protection hidden="1"/>
    </xf>
    <xf numFmtId="0" fontId="4" fillId="6" borderId="0" xfId="1" applyFill="1" applyBorder="1" applyProtection="1">
      <protection hidden="1"/>
    </xf>
    <xf numFmtId="0" fontId="4" fillId="6" borderId="0" xfId="1" applyFill="1" applyAlignment="1" applyProtection="1">
      <alignment wrapText="1"/>
      <protection hidden="1"/>
    </xf>
    <xf numFmtId="0" fontId="4" fillId="6" borderId="0" xfId="1" applyFill="1" applyAlignment="1">
      <alignment wrapText="1"/>
    </xf>
    <xf numFmtId="1" fontId="0" fillId="2" borderId="1" xfId="0" applyNumberFormat="1" applyFill="1" applyBorder="1"/>
    <xf numFmtId="0" fontId="3" fillId="4" borderId="4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4" fillId="2" borderId="11" xfId="1" applyFill="1" applyBorder="1" applyAlignment="1">
      <alignment horizontal="left" vertical="center" wrapText="1"/>
    </xf>
    <xf numFmtId="0" fontId="4" fillId="2" borderId="10" xfId="1" applyFill="1" applyBorder="1" applyAlignment="1">
      <alignment horizontal="left" vertical="center" wrapText="1"/>
    </xf>
    <xf numFmtId="0" fontId="4" fillId="2" borderId="1" xfId="1" applyFill="1" applyBorder="1" applyAlignment="1">
      <alignment wrapText="1"/>
    </xf>
    <xf numFmtId="0" fontId="4" fillId="6" borderId="0" xfId="1" applyFill="1" applyAlignment="1">
      <alignment wrapText="1"/>
    </xf>
    <xf numFmtId="0" fontId="4" fillId="2" borderId="11" xfId="1" applyFill="1" applyBorder="1" applyAlignment="1">
      <alignment vertical="center" wrapText="1"/>
    </xf>
    <xf numFmtId="0" fontId="4" fillId="2" borderId="12" xfId="1" applyFill="1" applyBorder="1" applyAlignment="1">
      <alignment vertical="center" wrapText="1"/>
    </xf>
    <xf numFmtId="0" fontId="4" fillId="2" borderId="10" xfId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2</xdr:row>
      <xdr:rowOff>9525</xdr:rowOff>
    </xdr:from>
    <xdr:to>
      <xdr:col>7</xdr:col>
      <xdr:colOff>5403273</xdr:colOff>
      <xdr:row>30</xdr:row>
      <xdr:rowOff>7142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 b="1676"/>
        <a:stretch>
          <a:fillRect/>
        </a:stretch>
      </xdr:blipFill>
      <xdr:spPr bwMode="auto">
        <a:xfrm>
          <a:off x="7058025" y="1333500"/>
          <a:ext cx="5384223" cy="5312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419100</xdr:colOff>
      <xdr:row>4</xdr:row>
      <xdr:rowOff>142875</xdr:rowOff>
    </xdr:from>
    <xdr:to>
      <xdr:col>7</xdr:col>
      <xdr:colOff>1485900</xdr:colOff>
      <xdr:row>26</xdr:row>
      <xdr:rowOff>152399</xdr:rowOff>
    </xdr:to>
    <xdr:sp macro="" textlink="">
      <xdr:nvSpPr>
        <xdr:cNvPr id="4" name="Oval 1"/>
        <xdr:cNvSpPr>
          <a:spLocks noChangeArrowheads="1"/>
        </xdr:cNvSpPr>
      </xdr:nvSpPr>
      <xdr:spPr bwMode="auto">
        <a:xfrm>
          <a:off x="7458075" y="1847850"/>
          <a:ext cx="1066800" cy="4171949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657225</xdr:colOff>
      <xdr:row>13</xdr:row>
      <xdr:rowOff>104775</xdr:rowOff>
    </xdr:from>
    <xdr:to>
      <xdr:col>7</xdr:col>
      <xdr:colOff>1419225</xdr:colOff>
      <xdr:row>18</xdr:row>
      <xdr:rowOff>104775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7696200" y="3495675"/>
          <a:ext cx="762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4800" b="0" i="0" u="none" strike="noStrike" baseline="0">
              <a:solidFill>
                <a:srgbClr val="000000"/>
              </a:solidFill>
              <a:latin typeface="Calibri"/>
            </a:rPr>
            <a:t>1</a:t>
          </a:r>
        </a:p>
        <a:p>
          <a:pPr algn="l" rtl="0">
            <a:defRPr sz="1000"/>
          </a:pPr>
          <a:endParaRPr lang="en-GB" sz="48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7</xdr:col>
      <xdr:colOff>1524000</xdr:colOff>
      <xdr:row>18</xdr:row>
      <xdr:rowOff>28575</xdr:rowOff>
    </xdr:from>
    <xdr:to>
      <xdr:col>7</xdr:col>
      <xdr:colOff>3600450</xdr:colOff>
      <xdr:row>26</xdr:row>
      <xdr:rowOff>161924</xdr:rowOff>
    </xdr:to>
    <xdr:sp macro="" textlink="">
      <xdr:nvSpPr>
        <xdr:cNvPr id="6" name="Oval 3"/>
        <xdr:cNvSpPr>
          <a:spLocks noChangeArrowheads="1"/>
        </xdr:cNvSpPr>
      </xdr:nvSpPr>
      <xdr:spPr bwMode="auto">
        <a:xfrm>
          <a:off x="8562975" y="4371975"/>
          <a:ext cx="2076450" cy="1657349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2162175</xdr:colOff>
      <xdr:row>20</xdr:row>
      <xdr:rowOff>171450</xdr:rowOff>
    </xdr:from>
    <xdr:to>
      <xdr:col>7</xdr:col>
      <xdr:colOff>2924175</xdr:colOff>
      <xdr:row>25</xdr:row>
      <xdr:rowOff>38100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9201150" y="4895850"/>
          <a:ext cx="762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4800" b="0" i="0" u="none" strike="noStrike" baseline="0">
              <a:solidFill>
                <a:srgbClr val="000000"/>
              </a:solidFill>
              <a:latin typeface="Calibri"/>
              <a:cs typeface="+mn-cs"/>
            </a:rPr>
            <a:t>5</a:t>
          </a:r>
          <a:endParaRPr lang="en-GB" sz="4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4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4067175</xdr:colOff>
      <xdr:row>18</xdr:row>
      <xdr:rowOff>114300</xdr:rowOff>
    </xdr:from>
    <xdr:to>
      <xdr:col>7</xdr:col>
      <xdr:colOff>4819650</xdr:colOff>
      <xdr:row>23</xdr:row>
      <xdr:rowOff>152400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11106150" y="4457700"/>
          <a:ext cx="7524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4800" b="0" i="0" u="none" strike="noStrike" baseline="0">
              <a:solidFill>
                <a:srgbClr val="000000"/>
              </a:solidFill>
              <a:latin typeface="Calibri"/>
            </a:rPr>
            <a:t>4</a:t>
          </a:r>
          <a:endParaRPr lang="en-GB" sz="4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4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3629025</xdr:colOff>
      <xdr:row>16</xdr:row>
      <xdr:rowOff>47626</xdr:rowOff>
    </xdr:from>
    <xdr:to>
      <xdr:col>7</xdr:col>
      <xdr:colOff>5172075</xdr:colOff>
      <xdr:row>26</xdr:row>
      <xdr:rowOff>161926</xdr:rowOff>
    </xdr:to>
    <xdr:sp macro="" textlink="">
      <xdr:nvSpPr>
        <xdr:cNvPr id="9" name="Oval 6"/>
        <xdr:cNvSpPr>
          <a:spLocks noChangeArrowheads="1"/>
        </xdr:cNvSpPr>
      </xdr:nvSpPr>
      <xdr:spPr bwMode="auto">
        <a:xfrm>
          <a:off x="10668000" y="4010026"/>
          <a:ext cx="1543050" cy="2019300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3238499</xdr:colOff>
      <xdr:row>4</xdr:row>
      <xdr:rowOff>152400</xdr:rowOff>
    </xdr:from>
    <xdr:to>
      <xdr:col>7</xdr:col>
      <xdr:colOff>5267324</xdr:colOff>
      <xdr:row>15</xdr:row>
      <xdr:rowOff>85725</xdr:rowOff>
    </xdr:to>
    <xdr:sp macro="" textlink="">
      <xdr:nvSpPr>
        <xdr:cNvPr id="10" name="Oval 7"/>
        <xdr:cNvSpPr>
          <a:spLocks noChangeArrowheads="1"/>
        </xdr:cNvSpPr>
      </xdr:nvSpPr>
      <xdr:spPr bwMode="auto">
        <a:xfrm>
          <a:off x="10277474" y="1857375"/>
          <a:ext cx="2028825" cy="2000250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3895725</xdr:colOff>
      <xdr:row>9</xdr:row>
      <xdr:rowOff>19050</xdr:rowOff>
    </xdr:from>
    <xdr:to>
      <xdr:col>7</xdr:col>
      <xdr:colOff>4657725</xdr:colOff>
      <xdr:row>14</xdr:row>
      <xdr:rowOff>76200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10934700" y="2676525"/>
          <a:ext cx="7620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4800" b="0" i="0" u="none" strike="noStrike" baseline="0">
              <a:solidFill>
                <a:srgbClr val="000000"/>
              </a:solidFill>
              <a:latin typeface="Calibri"/>
            </a:rPr>
            <a:t>2</a:t>
          </a:r>
          <a:endParaRPr lang="en-GB" sz="4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4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1362075</xdr:colOff>
      <xdr:row>4</xdr:row>
      <xdr:rowOff>152401</xdr:rowOff>
    </xdr:from>
    <xdr:to>
      <xdr:col>7</xdr:col>
      <xdr:colOff>3438525</xdr:colOff>
      <xdr:row>15</xdr:row>
      <xdr:rowOff>38100</xdr:rowOff>
    </xdr:to>
    <xdr:sp macro="" textlink="">
      <xdr:nvSpPr>
        <xdr:cNvPr id="14" name="Oval 3"/>
        <xdr:cNvSpPr>
          <a:spLocks noChangeArrowheads="1"/>
        </xdr:cNvSpPr>
      </xdr:nvSpPr>
      <xdr:spPr bwMode="auto">
        <a:xfrm>
          <a:off x="8401050" y="1857376"/>
          <a:ext cx="2076450" cy="1952624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2028825</xdr:colOff>
      <xdr:row>9</xdr:row>
      <xdr:rowOff>57150</xdr:rowOff>
    </xdr:from>
    <xdr:to>
      <xdr:col>7</xdr:col>
      <xdr:colOff>2790825</xdr:colOff>
      <xdr:row>12</xdr:row>
      <xdr:rowOff>161925</xdr:rowOff>
    </xdr:to>
    <xdr:sp macro="" textlink="">
      <xdr:nvSpPr>
        <xdr:cNvPr id="15" name="Text Box 4"/>
        <xdr:cNvSpPr txBox="1">
          <a:spLocks noChangeArrowheads="1"/>
        </xdr:cNvSpPr>
      </xdr:nvSpPr>
      <xdr:spPr bwMode="auto">
        <a:xfrm>
          <a:off x="9067800" y="2714625"/>
          <a:ext cx="762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4800" b="0" i="0" u="none" strike="noStrike" baseline="0">
              <a:solidFill>
                <a:srgbClr val="000000"/>
              </a:solidFill>
              <a:latin typeface="Calibri"/>
              <a:cs typeface="+mn-cs"/>
            </a:rPr>
            <a:t>3</a:t>
          </a:r>
          <a:endParaRPr lang="en-GB" sz="4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4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7"/>
  <sheetViews>
    <sheetView tabSelected="1" workbookViewId="0">
      <selection activeCell="D11" sqref="D11"/>
    </sheetView>
  </sheetViews>
  <sheetFormatPr defaultRowHeight="12.75"/>
  <cols>
    <col min="2" max="2" width="11.140625" customWidth="1"/>
    <col min="4" max="4" width="11.28515625" customWidth="1"/>
    <col min="5" max="5" width="9.85546875" customWidth="1"/>
    <col min="6" max="6" width="12.28515625" customWidth="1"/>
    <col min="10" max="10" width="31" customWidth="1"/>
    <col min="11" max="11" width="19.42578125" customWidth="1"/>
    <col min="12" max="12" width="17.140625" customWidth="1"/>
    <col min="13" max="14" width="20" customWidth="1"/>
    <col min="15" max="15" width="44.28515625" customWidth="1"/>
    <col min="16" max="16" width="38.85546875" customWidth="1"/>
  </cols>
  <sheetData>
    <row r="1" spans="1:16" ht="15.75">
      <c r="A1" s="52" t="s">
        <v>36</v>
      </c>
      <c r="B1" s="53"/>
      <c r="C1" s="53"/>
      <c r="D1" s="53"/>
      <c r="E1" s="53"/>
      <c r="F1" s="53"/>
      <c r="G1" s="53"/>
      <c r="H1" s="54"/>
      <c r="I1" s="4"/>
      <c r="J1" s="4"/>
      <c r="K1" s="4"/>
      <c r="L1" s="4"/>
      <c r="M1" s="4"/>
      <c r="N1" s="4"/>
      <c r="O1" s="4"/>
      <c r="P1" s="4"/>
    </row>
    <row r="2" spans="1:16" ht="15.75">
      <c r="A2" s="30"/>
      <c r="B2" s="31"/>
      <c r="C2" s="31"/>
      <c r="D2" s="31"/>
      <c r="E2" s="31"/>
      <c r="F2" s="32"/>
      <c r="G2" s="31"/>
      <c r="H2" s="33"/>
      <c r="I2" s="4"/>
      <c r="J2" s="4"/>
      <c r="K2" s="4"/>
      <c r="L2" s="4"/>
      <c r="M2" s="4"/>
      <c r="N2" s="4"/>
      <c r="O2" s="4"/>
      <c r="P2" s="4"/>
    </row>
    <row r="3" spans="1:16">
      <c r="A3" s="23"/>
      <c r="B3" s="22"/>
      <c r="C3" s="22"/>
      <c r="D3" s="22"/>
      <c r="E3" s="22"/>
      <c r="F3" s="29" t="s">
        <v>16</v>
      </c>
      <c r="G3" s="22"/>
      <c r="H3" s="24"/>
      <c r="I3" s="4"/>
      <c r="J3" s="4"/>
      <c r="K3" s="4"/>
      <c r="L3" s="4"/>
      <c r="M3" s="4"/>
      <c r="N3" s="4"/>
      <c r="O3" s="4"/>
      <c r="P3" s="4"/>
    </row>
    <row r="4" spans="1:16">
      <c r="A4" s="23"/>
      <c r="B4" s="56" t="s">
        <v>14</v>
      </c>
      <c r="C4" s="57"/>
      <c r="D4" s="58"/>
      <c r="E4" s="22"/>
      <c r="F4" s="3">
        <v>0.6</v>
      </c>
      <c r="G4" s="5" t="s">
        <v>11</v>
      </c>
      <c r="H4" s="24"/>
      <c r="I4" s="4"/>
      <c r="J4" s="4"/>
      <c r="K4" s="4"/>
      <c r="L4" s="4"/>
      <c r="M4" s="4"/>
      <c r="N4" s="4"/>
      <c r="O4" s="4"/>
      <c r="P4" s="4"/>
    </row>
    <row r="5" spans="1:16">
      <c r="A5" s="23"/>
      <c r="B5" s="40" t="s">
        <v>0</v>
      </c>
      <c r="C5" s="22"/>
      <c r="D5" s="40" t="s">
        <v>1</v>
      </c>
      <c r="E5" s="22"/>
      <c r="F5" s="22"/>
      <c r="G5" s="22"/>
      <c r="H5" s="24"/>
      <c r="I5" s="4"/>
      <c r="J5" s="4"/>
      <c r="K5" s="4"/>
      <c r="L5" s="4"/>
      <c r="M5" s="4"/>
      <c r="N5" s="4"/>
      <c r="O5" s="4"/>
      <c r="P5" s="4"/>
    </row>
    <row r="6" spans="1:16">
      <c r="A6" s="23"/>
      <c r="B6" s="42">
        <v>25</v>
      </c>
      <c r="C6" s="5" t="s">
        <v>9</v>
      </c>
      <c r="D6" s="42">
        <v>100</v>
      </c>
      <c r="E6" s="5" t="s">
        <v>9</v>
      </c>
      <c r="F6" s="22" t="s">
        <v>34</v>
      </c>
      <c r="G6" s="22"/>
      <c r="H6" s="24"/>
      <c r="I6" s="4"/>
      <c r="J6" s="4"/>
      <c r="K6" s="4"/>
      <c r="L6" s="4"/>
      <c r="M6" s="4"/>
      <c r="N6" s="4"/>
      <c r="O6" s="4"/>
      <c r="P6" s="4"/>
    </row>
    <row r="7" spans="1:16">
      <c r="A7" s="23"/>
      <c r="B7" s="22"/>
      <c r="C7" s="22"/>
      <c r="D7" s="22"/>
      <c r="E7" s="22"/>
      <c r="F7" s="22"/>
      <c r="G7" s="22"/>
      <c r="H7" s="24"/>
      <c r="I7" s="4"/>
      <c r="J7" s="4"/>
      <c r="K7" s="4"/>
      <c r="L7" s="4"/>
      <c r="M7" s="4"/>
      <c r="N7" s="4"/>
      <c r="O7" s="4"/>
      <c r="P7" s="4"/>
    </row>
    <row r="8" spans="1:16">
      <c r="A8" s="23"/>
      <c r="B8" s="22"/>
      <c r="C8" s="22"/>
      <c r="D8" s="22"/>
      <c r="E8" s="22"/>
      <c r="F8" s="22"/>
      <c r="G8" s="22"/>
      <c r="H8" s="24"/>
      <c r="I8" s="4"/>
      <c r="J8" s="4"/>
      <c r="K8" s="4"/>
      <c r="L8" s="4"/>
      <c r="M8" s="4"/>
      <c r="N8" s="4"/>
      <c r="O8" s="4"/>
      <c r="P8" s="4"/>
    </row>
    <row r="9" spans="1:16" ht="27" customHeight="1">
      <c r="A9" s="23"/>
      <c r="B9" s="59" t="s">
        <v>2</v>
      </c>
      <c r="C9" s="59"/>
      <c r="D9" s="59"/>
      <c r="E9" s="22"/>
      <c r="F9" s="22"/>
      <c r="G9" s="22"/>
      <c r="H9" s="24"/>
      <c r="I9" s="4"/>
      <c r="J9" s="4"/>
      <c r="K9" s="4"/>
      <c r="L9" s="4"/>
      <c r="M9" s="4"/>
      <c r="N9" s="4"/>
      <c r="O9" s="4"/>
      <c r="P9" s="4"/>
    </row>
    <row r="10" spans="1:16">
      <c r="A10" s="23"/>
      <c r="B10" s="3" t="s">
        <v>3</v>
      </c>
      <c r="C10" s="22"/>
      <c r="D10" s="3" t="s">
        <v>4</v>
      </c>
      <c r="E10" s="22"/>
      <c r="F10" s="22"/>
      <c r="G10" s="22"/>
      <c r="H10" s="24"/>
      <c r="I10" s="4"/>
      <c r="J10" s="4"/>
      <c r="K10" s="4"/>
      <c r="L10" s="4"/>
      <c r="M10" s="4"/>
      <c r="N10" s="4"/>
      <c r="O10" s="4"/>
      <c r="P10" s="4"/>
    </row>
    <row r="11" spans="1:16">
      <c r="A11" s="23"/>
      <c r="B11" s="42">
        <v>100</v>
      </c>
      <c r="C11" s="5" t="s">
        <v>9</v>
      </c>
      <c r="D11" s="42">
        <v>0.4</v>
      </c>
      <c r="E11" s="5" t="s">
        <v>15</v>
      </c>
      <c r="F11" s="22" t="s">
        <v>34</v>
      </c>
      <c r="G11" s="22"/>
      <c r="H11" s="24"/>
      <c r="I11" s="4"/>
      <c r="J11" s="4"/>
      <c r="K11" s="4"/>
      <c r="L11" s="4"/>
      <c r="M11" s="4"/>
      <c r="N11" s="4"/>
      <c r="O11" s="4"/>
      <c r="P11" s="4"/>
    </row>
    <row r="12" spans="1:16">
      <c r="A12" s="23"/>
      <c r="B12" s="22"/>
      <c r="C12" s="22"/>
      <c r="D12" s="22"/>
      <c r="E12" s="22"/>
      <c r="F12" s="22"/>
      <c r="G12" s="22"/>
      <c r="H12" s="24"/>
      <c r="I12" s="4"/>
      <c r="J12" s="4"/>
      <c r="K12" s="4"/>
      <c r="L12" s="4"/>
      <c r="M12" s="4"/>
      <c r="N12" s="4"/>
      <c r="O12" s="4"/>
      <c r="P12" s="4"/>
    </row>
    <row r="13" spans="1:16">
      <c r="A13" s="23"/>
      <c r="B13" s="22"/>
      <c r="C13" s="22"/>
      <c r="D13" s="22"/>
      <c r="E13" s="22"/>
      <c r="F13" s="22"/>
      <c r="G13" s="22"/>
      <c r="H13" s="24"/>
      <c r="I13" s="4"/>
      <c r="J13" s="4"/>
      <c r="K13" s="4"/>
      <c r="L13" s="4"/>
      <c r="M13" s="4"/>
      <c r="N13" s="4"/>
      <c r="O13" s="4"/>
      <c r="P13" s="4"/>
    </row>
    <row r="14" spans="1:16">
      <c r="A14" s="23"/>
      <c r="B14" s="60" t="s">
        <v>5</v>
      </c>
      <c r="C14" s="60"/>
      <c r="D14" s="60"/>
      <c r="E14" s="22"/>
      <c r="F14" s="22"/>
      <c r="G14" s="22"/>
      <c r="H14" s="24"/>
      <c r="I14" s="4"/>
      <c r="J14" s="4"/>
      <c r="K14" s="4"/>
      <c r="L14" s="4"/>
      <c r="M14" s="4"/>
      <c r="N14" s="4"/>
      <c r="O14" s="4"/>
      <c r="P14" s="34"/>
    </row>
    <row r="15" spans="1:16">
      <c r="A15" s="23"/>
      <c r="B15" s="3" t="s">
        <v>6</v>
      </c>
      <c r="C15" s="3" t="s">
        <v>6</v>
      </c>
      <c r="D15" s="3" t="s">
        <v>6</v>
      </c>
      <c r="E15" s="22"/>
      <c r="F15" s="22"/>
      <c r="G15" s="22"/>
      <c r="H15" s="24"/>
      <c r="I15" s="4"/>
      <c r="J15" s="4"/>
      <c r="K15" s="4"/>
      <c r="L15" s="4"/>
      <c r="M15" s="4"/>
      <c r="N15" s="4"/>
      <c r="O15" s="4"/>
      <c r="P15" s="4"/>
    </row>
    <row r="16" spans="1:16">
      <c r="A16" s="23"/>
      <c r="B16" s="3">
        <f>B6</f>
        <v>25</v>
      </c>
      <c r="C16" s="3">
        <v>70</v>
      </c>
      <c r="D16" s="3">
        <f>D6</f>
        <v>100</v>
      </c>
      <c r="E16" s="5" t="s">
        <v>9</v>
      </c>
      <c r="F16" s="22"/>
      <c r="G16" s="22"/>
      <c r="H16" s="24"/>
      <c r="I16" s="4"/>
      <c r="J16" s="35"/>
      <c r="K16" s="35"/>
      <c r="L16" s="35"/>
      <c r="M16" s="35"/>
      <c r="N16" s="35"/>
      <c r="O16" s="4"/>
      <c r="P16" s="4"/>
    </row>
    <row r="17" spans="1:16">
      <c r="A17" s="23"/>
      <c r="B17" s="2">
        <f>$B$11/B16*$D$11</f>
        <v>1.6</v>
      </c>
      <c r="C17" s="2">
        <f t="shared" ref="C17:D17" si="0">$B$11/C16*$D$11</f>
        <v>0.57142857142857151</v>
      </c>
      <c r="D17" s="2">
        <f t="shared" si="0"/>
        <v>0.4</v>
      </c>
      <c r="E17" s="5" t="s">
        <v>15</v>
      </c>
      <c r="F17" s="22"/>
      <c r="G17" s="22"/>
      <c r="H17" s="24"/>
      <c r="I17" s="4"/>
      <c r="J17" s="21"/>
      <c r="K17" s="21"/>
      <c r="L17" s="21"/>
      <c r="M17" s="21"/>
      <c r="N17" s="21"/>
      <c r="O17" s="4"/>
      <c r="P17" s="4"/>
    </row>
    <row r="18" spans="1:16">
      <c r="A18" s="23"/>
      <c r="B18" s="22"/>
      <c r="C18" s="22"/>
      <c r="D18" s="22"/>
      <c r="E18" s="22"/>
      <c r="F18" s="22"/>
      <c r="G18" s="22"/>
      <c r="H18" s="24"/>
      <c r="I18" s="4"/>
      <c r="J18" s="21"/>
      <c r="K18" s="21"/>
      <c r="L18" s="21"/>
      <c r="M18" s="21"/>
      <c r="N18" s="21"/>
      <c r="O18" s="4"/>
      <c r="P18" s="4"/>
    </row>
    <row r="19" spans="1:16">
      <c r="A19" s="23"/>
      <c r="B19" s="22"/>
      <c r="C19" s="22"/>
      <c r="D19" s="22"/>
      <c r="E19" s="22"/>
      <c r="F19" s="22"/>
      <c r="G19" s="22"/>
      <c r="H19" s="24"/>
      <c r="I19" s="4"/>
      <c r="J19" s="21"/>
      <c r="K19" s="21"/>
      <c r="L19" s="21"/>
      <c r="M19" s="21"/>
      <c r="N19" s="21"/>
      <c r="O19" s="4"/>
      <c r="P19" s="4"/>
    </row>
    <row r="20" spans="1:16">
      <c r="A20" s="23"/>
      <c r="B20" s="55" t="s">
        <v>7</v>
      </c>
      <c r="C20" s="55"/>
      <c r="D20" s="55"/>
      <c r="E20" s="42">
        <v>3.25</v>
      </c>
      <c r="F20" s="5" t="s">
        <v>8</v>
      </c>
      <c r="G20" s="22" t="s">
        <v>35</v>
      </c>
      <c r="H20" s="24"/>
      <c r="I20" s="4"/>
      <c r="J20" s="21"/>
      <c r="K20" s="21"/>
      <c r="L20" s="21"/>
      <c r="M20" s="21"/>
      <c r="N20" s="21"/>
      <c r="O20" s="4"/>
      <c r="P20" s="4"/>
    </row>
    <row r="21" spans="1:16">
      <c r="A21" s="23"/>
      <c r="B21" s="55" t="s">
        <v>33</v>
      </c>
      <c r="C21" s="55"/>
      <c r="D21" s="55"/>
      <c r="E21" s="1">
        <f>IF(OR(AND(E20&lt;=0.5,B6=17),AND(B6=25,E20&lt;=1),AND(B6=40,E20&lt;=1.5)),B6,D6)</f>
        <v>100</v>
      </c>
      <c r="F21" s="5" t="s">
        <v>9</v>
      </c>
      <c r="G21" s="22"/>
      <c r="H21" s="24"/>
      <c r="I21" s="4"/>
      <c r="J21" s="21"/>
      <c r="K21" s="21"/>
      <c r="L21" s="21"/>
      <c r="M21" s="21"/>
      <c r="N21" s="21"/>
      <c r="O21" s="4"/>
      <c r="P21" s="4"/>
    </row>
    <row r="22" spans="1:16">
      <c r="A22" s="23"/>
      <c r="B22" s="55" t="s">
        <v>10</v>
      </c>
      <c r="C22" s="55"/>
      <c r="D22" s="55"/>
      <c r="E22" s="2">
        <f>IF(((E20*B11/E21*D11)&lt;F4),F4,E20*B11/E21*D11)</f>
        <v>1.3</v>
      </c>
      <c r="F22" s="5" t="s">
        <v>11</v>
      </c>
      <c r="G22" s="22"/>
      <c r="H22" s="24"/>
      <c r="I22" s="4"/>
      <c r="J22" s="21"/>
      <c r="K22" s="21"/>
      <c r="L22" s="21"/>
      <c r="M22" s="21"/>
      <c r="N22" s="21"/>
      <c r="O22" s="4"/>
      <c r="P22" s="4"/>
    </row>
    <row r="23" spans="1:16">
      <c r="A23" s="23"/>
      <c r="B23" s="55" t="s">
        <v>12</v>
      </c>
      <c r="C23" s="55"/>
      <c r="D23" s="55"/>
      <c r="E23" s="51">
        <f>E22*100/1.1</f>
        <v>118.18181818181817</v>
      </c>
      <c r="F23" s="5"/>
      <c r="G23" s="22"/>
      <c r="H23" s="24"/>
      <c r="I23" s="4"/>
      <c r="J23" s="21"/>
      <c r="K23" s="21"/>
      <c r="L23" s="21"/>
      <c r="M23" s="36"/>
      <c r="N23" s="36"/>
      <c r="O23" s="4"/>
      <c r="P23" s="4"/>
    </row>
    <row r="24" spans="1:16">
      <c r="A24" s="23"/>
      <c r="B24" s="22"/>
      <c r="C24" s="22"/>
      <c r="D24" s="22"/>
      <c r="E24" s="22"/>
      <c r="F24" s="22"/>
      <c r="G24" s="22"/>
      <c r="H24" s="24"/>
      <c r="I24" s="4"/>
      <c r="J24" s="21"/>
      <c r="K24" s="21"/>
      <c r="L24" s="21"/>
      <c r="M24" s="21"/>
      <c r="N24" s="21"/>
      <c r="O24" s="4"/>
      <c r="P24" s="4"/>
    </row>
    <row r="25" spans="1:16">
      <c r="A25" s="25"/>
      <c r="B25" s="26"/>
      <c r="C25" s="26"/>
      <c r="D25" s="26"/>
      <c r="E25" s="26"/>
      <c r="F25" s="27"/>
      <c r="G25" s="27"/>
      <c r="H25" s="28"/>
      <c r="I25" s="4"/>
      <c r="J25" s="37"/>
      <c r="K25" s="21"/>
      <c r="L25" s="21"/>
      <c r="M25" s="21"/>
      <c r="N25" s="37"/>
      <c r="O25" s="4"/>
      <c r="P25" s="4"/>
    </row>
    <row r="26" spans="1:16">
      <c r="A26" s="4"/>
      <c r="B26" s="21"/>
      <c r="C26" s="21"/>
      <c r="D26" s="21"/>
      <c r="E26" s="21"/>
      <c r="F26" s="4"/>
      <c r="G26" s="4"/>
      <c r="H26" s="4"/>
      <c r="I26" s="4"/>
      <c r="J26" s="37"/>
      <c r="K26" s="21"/>
      <c r="L26" s="21"/>
      <c r="M26" s="21"/>
      <c r="N26" s="21"/>
      <c r="O26" s="4"/>
      <c r="P26" s="4"/>
    </row>
    <row r="27" spans="1:16">
      <c r="A27" s="4"/>
      <c r="B27" s="4"/>
      <c r="C27" s="4"/>
      <c r="D27" s="4"/>
      <c r="E27" s="4"/>
      <c r="F27" s="4"/>
      <c r="G27" s="4"/>
      <c r="H27" s="4"/>
      <c r="I27" s="4"/>
      <c r="J27" s="37"/>
      <c r="K27" s="21"/>
      <c r="L27" s="21"/>
      <c r="M27" s="21"/>
      <c r="N27" s="37"/>
      <c r="O27" s="4"/>
      <c r="P27" s="4"/>
    </row>
    <row r="28" spans="1:16">
      <c r="A28" s="4"/>
      <c r="B28" s="4"/>
      <c r="C28" s="4"/>
      <c r="D28" s="4"/>
      <c r="E28" s="4"/>
      <c r="F28" s="4"/>
      <c r="G28" s="4"/>
      <c r="H28" s="4"/>
      <c r="I28" s="4"/>
      <c r="J28" s="37"/>
      <c r="K28" s="21"/>
      <c r="L28" s="21"/>
      <c r="M28" s="21"/>
      <c r="N28" s="37"/>
      <c r="O28" s="4"/>
      <c r="P28" s="4"/>
    </row>
    <row r="29" spans="1:16">
      <c r="A29" s="4"/>
      <c r="B29" s="4"/>
      <c r="C29" s="4"/>
      <c r="D29" s="4"/>
      <c r="E29" s="4"/>
      <c r="F29" s="4"/>
      <c r="G29" s="4"/>
      <c r="H29" s="4"/>
      <c r="I29" s="4"/>
      <c r="J29" s="37"/>
      <c r="K29" s="37"/>
      <c r="L29" s="37"/>
      <c r="M29" s="37"/>
      <c r="N29" s="4"/>
      <c r="O29" s="4"/>
      <c r="P29" s="4"/>
    </row>
    <row r="30" spans="1:1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>
      <c r="A42" s="4"/>
      <c r="B42" s="4"/>
      <c r="C42" s="3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>
      <c r="A45" s="4"/>
      <c r="B45" s="4"/>
      <c r="C45" s="4"/>
      <c r="D45" s="4"/>
      <c r="E45" s="4"/>
      <c r="F45" s="4"/>
      <c r="G45" s="4"/>
      <c r="H45" s="4"/>
      <c r="I45" s="4"/>
      <c r="J45" s="38"/>
      <c r="K45" s="4"/>
      <c r="L45" s="4"/>
      <c r="M45" s="4"/>
      <c r="N45" s="4"/>
      <c r="O45" s="4"/>
      <c r="P45" s="4"/>
    </row>
    <row r="46" spans="1:1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</sheetData>
  <sheetProtection password="C9BB" sheet="1" objects="1" scenarios="1" selectLockedCells="1"/>
  <mergeCells count="8">
    <mergeCell ref="A1:H1"/>
    <mergeCell ref="B22:D22"/>
    <mergeCell ref="B23:D23"/>
    <mergeCell ref="B4:D4"/>
    <mergeCell ref="B9:D9"/>
    <mergeCell ref="B14:D14"/>
    <mergeCell ref="B20:D20"/>
    <mergeCell ref="B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7"/>
  <sheetViews>
    <sheetView workbookViewId="0">
      <selection activeCell="C5" sqref="C5"/>
    </sheetView>
  </sheetViews>
  <sheetFormatPr defaultRowHeight="15"/>
  <cols>
    <col min="1" max="2" width="9.140625" style="6"/>
    <col min="3" max="3" width="9.5703125" style="6" bestFit="1" customWidth="1"/>
    <col min="4" max="4" width="10.5703125" style="6" bestFit="1" customWidth="1"/>
    <col min="5" max="5" width="9.140625" style="6"/>
    <col min="6" max="6" width="39.7109375" style="7" customWidth="1"/>
    <col min="7" max="7" width="9.140625" style="6"/>
    <col min="8" max="8" width="81.140625" style="6" customWidth="1"/>
    <col min="9" max="11" width="9.140625" style="6" hidden="1" customWidth="1"/>
    <col min="12" max="16384" width="9.140625" style="6"/>
  </cols>
  <sheetData>
    <row r="1" spans="1:17" ht="72" customHeight="1">
      <c r="A1" s="15"/>
      <c r="B1" s="16" t="s">
        <v>24</v>
      </c>
      <c r="C1" s="16" t="s">
        <v>9</v>
      </c>
      <c r="D1" s="16" t="s">
        <v>18</v>
      </c>
      <c r="E1" s="15"/>
      <c r="F1" s="19"/>
      <c r="G1" s="15"/>
      <c r="H1" s="8" t="s">
        <v>19</v>
      </c>
      <c r="I1" s="15"/>
      <c r="J1" s="15"/>
      <c r="K1" s="15"/>
      <c r="L1" s="15"/>
      <c r="M1" s="15"/>
      <c r="N1" s="15"/>
      <c r="O1" s="15"/>
      <c r="P1" s="15"/>
      <c r="Q1" s="15"/>
    </row>
    <row r="2" spans="1:17" ht="32.25" customHeight="1">
      <c r="A2" s="15"/>
      <c r="B2" s="13">
        <v>1</v>
      </c>
      <c r="C2" s="41">
        <v>50</v>
      </c>
      <c r="D2" s="41">
        <v>100</v>
      </c>
      <c r="E2" s="15"/>
      <c r="F2" s="18" t="s">
        <v>13</v>
      </c>
      <c r="G2" s="15"/>
      <c r="H2" s="9" t="s">
        <v>32</v>
      </c>
      <c r="I2" s="15"/>
      <c r="J2" s="15"/>
      <c r="K2" s="15"/>
      <c r="L2" s="15"/>
      <c r="M2" s="15"/>
      <c r="N2" s="15"/>
      <c r="O2" s="15"/>
      <c r="P2" s="15"/>
      <c r="Q2" s="15"/>
    </row>
    <row r="3" spans="1:17" ht="15" customHeight="1">
      <c r="A3" s="15"/>
      <c r="B3" s="13">
        <v>2</v>
      </c>
      <c r="C3" s="41">
        <v>40</v>
      </c>
      <c r="D3" s="41">
        <v>100</v>
      </c>
      <c r="E3" s="15"/>
      <c r="F3" s="61" t="str">
        <f>VLOOKUP("zzzz",J11:J15,1,TRUE)</f>
        <v xml:space="preserve">5.   Keep the engine parameters. </v>
      </c>
      <c r="G3" s="15"/>
      <c r="I3" s="43"/>
      <c r="J3" s="44" t="s">
        <v>17</v>
      </c>
      <c r="K3" s="45"/>
      <c r="L3" s="15"/>
      <c r="M3" s="15"/>
      <c r="N3" s="15"/>
      <c r="O3" s="15"/>
      <c r="P3" s="15"/>
      <c r="Q3" s="15"/>
    </row>
    <row r="4" spans="1:17">
      <c r="A4" s="15"/>
      <c r="B4" s="13">
        <v>3</v>
      </c>
      <c r="C4" s="41">
        <v>48</v>
      </c>
      <c r="D4" s="41">
        <v>100</v>
      </c>
      <c r="E4" s="15"/>
      <c r="F4" s="62"/>
      <c r="G4" s="15"/>
      <c r="I4" s="43"/>
      <c r="J4" s="44" t="s">
        <v>9</v>
      </c>
      <c r="K4" s="45" t="s">
        <v>18</v>
      </c>
      <c r="L4" s="15"/>
      <c r="M4" s="15"/>
      <c r="N4" s="15"/>
      <c r="O4" s="15"/>
      <c r="P4" s="15"/>
      <c r="Q4" s="15"/>
    </row>
    <row r="5" spans="1:17" ht="15" customHeight="1">
      <c r="A5" s="15"/>
      <c r="B5" s="13">
        <v>4</v>
      </c>
      <c r="C5" s="41">
        <v>30</v>
      </c>
      <c r="D5" s="41">
        <v>100</v>
      </c>
      <c r="E5" s="15"/>
      <c r="F5" s="65" t="str">
        <f>VLOOKUP("zzzz",K11:K15,1,TRUE)</f>
        <v xml:space="preserve">5.   The engine wear is low and deposits from the CLO should be low. </v>
      </c>
      <c r="G5" s="15"/>
      <c r="I5" s="43"/>
      <c r="J5" s="46">
        <v>15</v>
      </c>
      <c r="K5" s="47">
        <v>200</v>
      </c>
      <c r="L5" s="15"/>
      <c r="M5" s="15"/>
      <c r="N5" s="15"/>
      <c r="O5" s="15"/>
      <c r="P5" s="15"/>
      <c r="Q5" s="15"/>
    </row>
    <row r="6" spans="1:17">
      <c r="A6" s="15"/>
      <c r="B6" s="13">
        <v>5</v>
      </c>
      <c r="C6" s="41">
        <v>35</v>
      </c>
      <c r="D6" s="41">
        <v>100</v>
      </c>
      <c r="E6" s="15"/>
      <c r="F6" s="66"/>
      <c r="G6" s="15"/>
      <c r="I6" s="43"/>
      <c r="J6" s="46">
        <v>45</v>
      </c>
      <c r="K6" s="46"/>
      <c r="L6" s="15"/>
      <c r="M6" s="15"/>
      <c r="N6" s="15"/>
      <c r="O6" s="15"/>
      <c r="P6" s="15"/>
      <c r="Q6" s="15"/>
    </row>
    <row r="7" spans="1:17">
      <c r="A7" s="15"/>
      <c r="B7" s="13">
        <v>6</v>
      </c>
      <c r="C7" s="41">
        <v>30</v>
      </c>
      <c r="D7" s="41">
        <v>100</v>
      </c>
      <c r="E7" s="15"/>
      <c r="F7" s="66"/>
      <c r="G7" s="15"/>
      <c r="I7" s="43"/>
      <c r="J7" s="43"/>
      <c r="K7" s="48"/>
      <c r="L7" s="15"/>
      <c r="M7" s="15"/>
      <c r="N7" s="15"/>
      <c r="O7" s="15"/>
      <c r="P7" s="15"/>
      <c r="Q7" s="15"/>
    </row>
    <row r="8" spans="1:17">
      <c r="A8" s="15"/>
      <c r="B8" s="13">
        <v>7</v>
      </c>
      <c r="C8" s="41"/>
      <c r="D8" s="41"/>
      <c r="E8" s="15"/>
      <c r="F8" s="66"/>
      <c r="G8" s="15"/>
      <c r="I8" s="43"/>
      <c r="J8" s="43"/>
      <c r="K8" s="48"/>
      <c r="L8" s="15"/>
      <c r="M8" s="15"/>
      <c r="N8" s="15"/>
      <c r="O8" s="15"/>
      <c r="P8" s="15"/>
      <c r="Q8" s="15"/>
    </row>
    <row r="9" spans="1:17">
      <c r="A9" s="15"/>
      <c r="B9" s="13">
        <v>8</v>
      </c>
      <c r="C9" s="41"/>
      <c r="D9" s="41"/>
      <c r="E9" s="15"/>
      <c r="F9" s="66"/>
      <c r="G9" s="15"/>
      <c r="I9" s="43"/>
      <c r="J9" s="43"/>
      <c r="K9" s="48"/>
      <c r="L9" s="15"/>
      <c r="M9" s="15"/>
      <c r="N9" s="15"/>
      <c r="O9" s="15"/>
      <c r="P9" s="15"/>
      <c r="Q9" s="15"/>
    </row>
    <row r="10" spans="1:17" ht="15" customHeight="1">
      <c r="A10" s="15"/>
      <c r="B10" s="13">
        <v>9</v>
      </c>
      <c r="C10" s="41"/>
      <c r="D10" s="41"/>
      <c r="E10" s="15"/>
      <c r="F10" s="67"/>
      <c r="G10" s="15"/>
      <c r="I10" s="43"/>
      <c r="J10" s="43"/>
      <c r="K10" s="43"/>
      <c r="L10" s="15"/>
      <c r="M10" s="15"/>
      <c r="N10" s="15"/>
      <c r="O10" s="15"/>
      <c r="P10" s="15"/>
      <c r="Q10" s="15"/>
    </row>
    <row r="11" spans="1:17" ht="14.25" customHeight="1">
      <c r="A11" s="15"/>
      <c r="B11" s="13">
        <v>19</v>
      </c>
      <c r="C11" s="41"/>
      <c r="D11" s="41"/>
      <c r="E11" s="15"/>
      <c r="F11" s="63" t="str">
        <f>H44</f>
        <v>More information may be found in the Service Letter SL14-587.</v>
      </c>
      <c r="G11" s="15"/>
      <c r="I11" s="43">
        <v>1</v>
      </c>
      <c r="J11" s="49">
        <f>IF(C14&lt;J5,H34,0)</f>
        <v>0</v>
      </c>
      <c r="K11" s="49">
        <f>IF(C14&lt;J5,H35,0)</f>
        <v>0</v>
      </c>
      <c r="L11" s="15"/>
      <c r="M11" s="15"/>
      <c r="N11" s="15"/>
      <c r="O11" s="15"/>
      <c r="P11" s="15"/>
      <c r="Q11" s="15"/>
    </row>
    <row r="12" spans="1:17" ht="12.75" customHeight="1">
      <c r="A12" s="15"/>
      <c r="B12" s="13">
        <v>11</v>
      </c>
      <c r="C12" s="41"/>
      <c r="D12" s="41"/>
      <c r="E12" s="15"/>
      <c r="F12" s="63"/>
      <c r="G12" s="15"/>
      <c r="I12" s="43">
        <v>2</v>
      </c>
      <c r="J12" s="49">
        <f>IF(AND(C14&gt;=J6,D14&gt;=K5),H36,0)</f>
        <v>0</v>
      </c>
      <c r="K12" s="49">
        <f>IF(AND(C14&gt;=J6,D14&gt;=K5),H37,0)</f>
        <v>0</v>
      </c>
      <c r="L12" s="15"/>
      <c r="M12" s="15"/>
      <c r="N12" s="15"/>
      <c r="O12" s="15"/>
      <c r="P12" s="15"/>
      <c r="Q12" s="15"/>
    </row>
    <row r="13" spans="1:17" ht="15.75" customHeight="1">
      <c r="A13" s="15"/>
      <c r="B13" s="13">
        <v>12</v>
      </c>
      <c r="C13" s="41"/>
      <c r="D13" s="41"/>
      <c r="E13" s="15"/>
      <c r="F13" s="50"/>
      <c r="G13" s="15"/>
      <c r="I13" s="43">
        <v>4</v>
      </c>
      <c r="J13" s="49">
        <f>IF(AND(C14&gt;=J6,D14&lt;=K5),H40,0)</f>
        <v>0</v>
      </c>
      <c r="K13" s="49">
        <f>IF(AND(C14&gt;=J6,D14&lt;=K5),H41,0)</f>
        <v>0</v>
      </c>
      <c r="L13" s="15"/>
      <c r="M13" s="15"/>
      <c r="N13" s="15"/>
      <c r="O13" s="15"/>
      <c r="P13" s="15"/>
      <c r="Q13" s="15"/>
    </row>
    <row r="14" spans="1:17" ht="135">
      <c r="A14" s="15"/>
      <c r="B14" s="13" t="s">
        <v>20</v>
      </c>
      <c r="C14" s="17">
        <f>AVERAGE(C2:C13)</f>
        <v>38.833333333333336</v>
      </c>
      <c r="D14" s="17">
        <f>AVERAGE(D2:D13)</f>
        <v>100</v>
      </c>
      <c r="E14" s="15"/>
      <c r="F14" s="50"/>
      <c r="G14" s="15"/>
      <c r="I14" s="43">
        <v>5</v>
      </c>
      <c r="J14" s="49" t="str">
        <f>IF(AND(J5&lt;=C14,C14&lt;=J6,D14&lt;=K5),H42,0)</f>
        <v xml:space="preserve">5.   Keep the engine parameters. </v>
      </c>
      <c r="K14" s="49" t="str">
        <f>IF(AND(J5&lt;=C14,C14&lt;=J6,D14&lt;=K5),H43,0)</f>
        <v xml:space="preserve">5.   The engine wear is low and deposits from the CLO should be low. </v>
      </c>
      <c r="L14" s="15"/>
      <c r="M14" s="15"/>
      <c r="N14" s="15"/>
      <c r="O14" s="15"/>
      <c r="P14" s="15"/>
      <c r="Q14" s="15"/>
    </row>
    <row r="15" spans="1:17" ht="13.5" customHeight="1">
      <c r="A15" s="15"/>
      <c r="B15" s="15"/>
      <c r="C15" s="15"/>
      <c r="D15" s="64">
        <f>IF(D14&gt;=800,J19, )</f>
        <v>0</v>
      </c>
      <c r="E15" s="64"/>
      <c r="F15" s="50"/>
      <c r="G15" s="15"/>
      <c r="I15" s="43">
        <v>3</v>
      </c>
      <c r="J15" s="49">
        <f>IF(AND(J6&gt;=C14,C14&gt;=J5,D14&gt;=K5),H38,0)</f>
        <v>0</v>
      </c>
      <c r="K15" s="49">
        <f>IF(AND(J6&gt;=C14,C14&gt;=J5,D14&gt;=K5),H39,0)</f>
        <v>0</v>
      </c>
      <c r="L15" s="15"/>
      <c r="M15" s="15"/>
      <c r="N15" s="15"/>
      <c r="O15" s="15"/>
      <c r="P15" s="15"/>
      <c r="Q15" s="15"/>
    </row>
    <row r="16" spans="1:17">
      <c r="A16" s="15"/>
      <c r="B16" s="15"/>
      <c r="C16" s="15"/>
      <c r="D16" s="64"/>
      <c r="E16" s="64"/>
      <c r="F16" s="19"/>
      <c r="G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>
      <c r="A17" s="15"/>
      <c r="B17" s="15"/>
      <c r="C17" s="15"/>
      <c r="D17" s="64"/>
      <c r="E17" s="64"/>
      <c r="F17" s="19"/>
      <c r="G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>
      <c r="A18" s="15"/>
      <c r="B18" s="15"/>
      <c r="C18" s="15"/>
      <c r="D18" s="15"/>
      <c r="E18" s="15"/>
      <c r="F18" s="19"/>
      <c r="G18" s="15"/>
      <c r="I18" s="15"/>
      <c r="J18" s="43" t="s">
        <v>37</v>
      </c>
      <c r="K18" s="15"/>
      <c r="L18" s="15"/>
      <c r="M18" s="15"/>
      <c r="N18" s="15"/>
      <c r="O18" s="15"/>
      <c r="P18" s="15"/>
      <c r="Q18" s="15"/>
    </row>
    <row r="19" spans="1:17">
      <c r="A19" s="15"/>
      <c r="B19" s="15"/>
      <c r="C19" s="15"/>
      <c r="D19" s="15"/>
      <c r="E19" s="15"/>
      <c r="F19" s="19"/>
      <c r="G19" s="15"/>
      <c r="I19" s="15"/>
      <c r="J19" s="43" t="s">
        <v>38</v>
      </c>
      <c r="K19" s="15"/>
      <c r="L19" s="15"/>
      <c r="M19" s="15"/>
      <c r="N19" s="15"/>
      <c r="O19" s="15"/>
      <c r="P19" s="15"/>
      <c r="Q19" s="15"/>
    </row>
    <row r="20" spans="1:17">
      <c r="A20" s="15"/>
      <c r="B20" s="15"/>
      <c r="C20" s="15"/>
      <c r="D20" s="15"/>
      <c r="E20" s="15"/>
      <c r="F20" s="19"/>
      <c r="G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>
      <c r="A21" s="15"/>
      <c r="B21" s="15"/>
      <c r="C21" s="15"/>
      <c r="D21" s="15"/>
      <c r="E21" s="15"/>
      <c r="F21" s="19"/>
      <c r="G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>
      <c r="A22" s="15"/>
      <c r="B22" s="15"/>
      <c r="C22" s="15"/>
      <c r="D22" s="15"/>
      <c r="E22" s="15"/>
      <c r="F22" s="19"/>
      <c r="G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>
      <c r="A23" s="15"/>
      <c r="B23" s="15"/>
      <c r="C23" s="15"/>
      <c r="D23" s="15"/>
      <c r="E23" s="15"/>
      <c r="F23" s="19"/>
      <c r="G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>
      <c r="A24" s="15"/>
      <c r="B24" s="15"/>
      <c r="C24" s="15"/>
      <c r="D24" s="15"/>
      <c r="E24" s="15"/>
      <c r="F24" s="19"/>
      <c r="G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>
      <c r="A25" s="15"/>
      <c r="B25" s="15"/>
      <c r="C25" s="15"/>
      <c r="D25" s="15"/>
      <c r="E25" s="15"/>
      <c r="F25" s="19"/>
      <c r="G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>
      <c r="A26" s="15"/>
      <c r="B26" s="15"/>
      <c r="C26" s="15"/>
      <c r="D26" s="15"/>
      <c r="E26" s="15"/>
      <c r="F26" s="19"/>
      <c r="G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>
      <c r="A27" s="15"/>
      <c r="B27" s="15"/>
      <c r="C27" s="15"/>
      <c r="D27" s="15"/>
      <c r="E27" s="15"/>
      <c r="F27" s="19"/>
      <c r="G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17.25" customHeight="1">
      <c r="A28" s="15"/>
      <c r="B28" s="15"/>
      <c r="C28" s="15"/>
      <c r="D28" s="15"/>
      <c r="E28" s="15"/>
      <c r="F28" s="19"/>
      <c r="G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>
      <c r="A29" s="15"/>
      <c r="B29" s="15"/>
      <c r="C29" s="15"/>
      <c r="D29" s="15"/>
      <c r="E29" s="15"/>
      <c r="F29" s="19"/>
      <c r="G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>
      <c r="A30" s="15"/>
      <c r="B30" s="15"/>
      <c r="C30" s="15"/>
      <c r="D30" s="15"/>
      <c r="E30" s="15"/>
      <c r="F30" s="19"/>
      <c r="G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>
      <c r="A31" s="15"/>
      <c r="B31" s="15"/>
      <c r="C31" s="15"/>
      <c r="D31" s="15"/>
      <c r="E31" s="15"/>
      <c r="F31" s="19"/>
      <c r="G31" s="15"/>
      <c r="H31" s="12" t="s">
        <v>21</v>
      </c>
      <c r="I31" s="15"/>
      <c r="J31" s="15"/>
      <c r="K31" s="15"/>
      <c r="L31" s="15"/>
      <c r="M31" s="15"/>
      <c r="N31" s="15"/>
      <c r="O31" s="15"/>
      <c r="P31" s="15"/>
      <c r="Q31" s="15"/>
    </row>
    <row r="32" spans="1:17">
      <c r="A32" s="15"/>
      <c r="B32" s="15"/>
      <c r="C32" s="15"/>
      <c r="D32" s="15"/>
      <c r="E32" s="15"/>
      <c r="F32" s="19"/>
      <c r="G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ht="15.75">
      <c r="A33" s="15"/>
      <c r="B33" s="15"/>
      <c r="C33" s="15"/>
      <c r="D33" s="15"/>
      <c r="E33" s="15"/>
      <c r="F33" s="19"/>
      <c r="G33" s="15"/>
      <c r="H33" s="10" t="s">
        <v>22</v>
      </c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4.25" customHeight="1">
      <c r="A34" s="15"/>
      <c r="B34" s="15"/>
      <c r="C34" s="15"/>
      <c r="D34" s="15"/>
      <c r="E34" s="15"/>
      <c r="F34" s="19"/>
      <c r="G34" s="15"/>
      <c r="H34" s="7" t="s">
        <v>30</v>
      </c>
      <c r="I34" s="15"/>
      <c r="J34" s="15"/>
      <c r="K34" s="15"/>
      <c r="L34" s="15"/>
      <c r="M34" s="15"/>
      <c r="N34" s="15"/>
      <c r="O34" s="15"/>
      <c r="P34" s="15"/>
      <c r="Q34" s="15"/>
    </row>
    <row r="35" spans="1:17">
      <c r="A35" s="15"/>
      <c r="B35" s="15"/>
      <c r="C35" s="15"/>
      <c r="D35" s="15"/>
      <c r="E35" s="15"/>
      <c r="F35" s="19"/>
      <c r="G35" s="15"/>
      <c r="H35" s="20" t="s">
        <v>29</v>
      </c>
      <c r="I35" s="15"/>
      <c r="J35" s="15"/>
      <c r="K35" s="15"/>
      <c r="L35" s="15"/>
      <c r="M35" s="15"/>
      <c r="N35" s="15"/>
      <c r="O35" s="15"/>
      <c r="P35" s="15"/>
      <c r="Q35" s="15"/>
    </row>
    <row r="36" spans="1:17">
      <c r="A36" s="15"/>
      <c r="B36" s="15"/>
      <c r="C36" s="15"/>
      <c r="D36" s="15"/>
      <c r="E36" s="15"/>
      <c r="F36" s="19"/>
      <c r="G36" s="15"/>
      <c r="H36" s="7" t="s">
        <v>25</v>
      </c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45">
      <c r="A37" s="15"/>
      <c r="B37" s="15"/>
      <c r="C37" s="15"/>
      <c r="D37" s="15"/>
      <c r="E37" s="15"/>
      <c r="F37" s="19"/>
      <c r="G37" s="15"/>
      <c r="H37" s="7" t="s">
        <v>26</v>
      </c>
      <c r="I37" s="15"/>
      <c r="J37" s="15"/>
      <c r="K37" s="15"/>
      <c r="L37" s="15"/>
      <c r="M37" s="15"/>
      <c r="N37" s="15"/>
      <c r="O37" s="15"/>
      <c r="P37" s="15"/>
      <c r="Q37" s="15"/>
    </row>
    <row r="38" spans="1:17">
      <c r="A38" s="15"/>
      <c r="B38" s="15"/>
      <c r="C38" s="15"/>
      <c r="D38" s="15"/>
      <c r="E38" s="15"/>
      <c r="F38" s="19"/>
      <c r="G38" s="15"/>
      <c r="H38" s="7" t="s">
        <v>39</v>
      </c>
      <c r="I38" s="15"/>
      <c r="J38" s="15"/>
      <c r="K38" s="15"/>
      <c r="L38" s="15"/>
      <c r="M38" s="15"/>
      <c r="N38" s="15"/>
      <c r="O38" s="15"/>
      <c r="P38" s="15"/>
      <c r="Q38" s="15"/>
    </row>
    <row r="39" spans="1:17">
      <c r="A39" s="15"/>
      <c r="B39" s="15"/>
      <c r="C39" s="15"/>
      <c r="D39" s="15"/>
      <c r="E39" s="15"/>
      <c r="F39" s="19"/>
      <c r="G39" s="15"/>
      <c r="H39" s="14" t="s">
        <v>40</v>
      </c>
      <c r="I39" s="15"/>
      <c r="J39" s="15"/>
      <c r="K39" s="15"/>
      <c r="L39" s="15"/>
      <c r="M39" s="15"/>
      <c r="N39" s="15"/>
      <c r="O39" s="15"/>
      <c r="P39" s="15"/>
      <c r="Q39" s="15"/>
    </row>
    <row r="40" spans="1:17">
      <c r="A40" s="15"/>
      <c r="B40" s="15"/>
      <c r="C40" s="15"/>
      <c r="D40" s="15"/>
      <c r="E40" s="15"/>
      <c r="F40" s="19"/>
      <c r="G40" s="15"/>
      <c r="H40" s="7" t="s">
        <v>28</v>
      </c>
      <c r="I40" s="15"/>
      <c r="J40" s="15"/>
      <c r="K40" s="15"/>
      <c r="L40" s="15"/>
      <c r="M40" s="15"/>
      <c r="N40" s="15"/>
      <c r="O40" s="15"/>
      <c r="P40" s="15"/>
      <c r="Q40" s="15"/>
    </row>
    <row r="41" spans="1:17">
      <c r="A41" s="15"/>
      <c r="B41" s="15"/>
      <c r="C41" s="15"/>
      <c r="D41" s="15"/>
      <c r="E41" s="15"/>
      <c r="F41" s="19"/>
      <c r="G41" s="15"/>
      <c r="H41" s="14" t="s">
        <v>27</v>
      </c>
      <c r="I41" s="15"/>
      <c r="J41" s="15"/>
      <c r="K41" s="15"/>
      <c r="L41" s="15"/>
      <c r="M41" s="15"/>
      <c r="N41" s="15"/>
      <c r="O41" s="15"/>
      <c r="P41" s="15"/>
      <c r="Q41" s="15"/>
    </row>
    <row r="42" spans="1:17">
      <c r="A42" s="15"/>
      <c r="B42" s="15"/>
      <c r="C42" s="15"/>
      <c r="D42" s="15"/>
      <c r="E42" s="15"/>
      <c r="F42" s="19"/>
      <c r="G42" s="15"/>
      <c r="H42" s="7" t="s">
        <v>31</v>
      </c>
      <c r="I42" s="15"/>
      <c r="J42" s="15"/>
      <c r="K42" s="15"/>
      <c r="L42" s="15"/>
      <c r="M42" s="15"/>
      <c r="N42" s="15"/>
      <c r="O42" s="15"/>
      <c r="P42" s="15"/>
      <c r="Q42" s="15"/>
    </row>
    <row r="43" spans="1:17">
      <c r="A43" s="15"/>
      <c r="B43" s="15"/>
      <c r="C43" s="15"/>
      <c r="D43" s="15"/>
      <c r="E43" s="15"/>
      <c r="F43" s="19"/>
      <c r="G43" s="15"/>
      <c r="H43" s="6" t="s">
        <v>41</v>
      </c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15.75">
      <c r="A44" s="15"/>
      <c r="B44" s="15"/>
      <c r="C44" s="15"/>
      <c r="D44" s="15"/>
      <c r="E44" s="15"/>
      <c r="F44" s="19"/>
      <c r="G44" s="15"/>
      <c r="H44" s="11" t="s">
        <v>23</v>
      </c>
      <c r="I44" s="15"/>
      <c r="J44" s="15"/>
      <c r="K44" s="15"/>
      <c r="L44" s="15"/>
      <c r="M44" s="15"/>
      <c r="N44" s="15"/>
      <c r="O44" s="15"/>
      <c r="P44" s="15"/>
      <c r="Q44" s="15"/>
    </row>
    <row r="45" spans="1:17">
      <c r="A45" s="15"/>
      <c r="B45" s="15"/>
      <c r="C45" s="15"/>
      <c r="D45" s="15"/>
      <c r="E45" s="15"/>
      <c r="F45" s="19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7">
      <c r="A46" s="15"/>
      <c r="B46" s="15"/>
      <c r="C46" s="15"/>
      <c r="D46" s="15"/>
      <c r="E46" s="15"/>
      <c r="F46" s="19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>
      <c r="A47" s="15"/>
      <c r="B47" s="15"/>
      <c r="C47" s="15"/>
      <c r="D47" s="15"/>
      <c r="E47" s="15"/>
      <c r="F47" s="19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</sheetData>
  <sheetProtection password="C9BB" sheet="1" objects="1" scenarios="1" selectLockedCells="1"/>
  <mergeCells count="4">
    <mergeCell ref="F3:F4"/>
    <mergeCell ref="F11:F12"/>
    <mergeCell ref="D15:E17"/>
    <mergeCell ref="F5:F10"/>
  </mergeCells>
  <conditionalFormatting sqref="D2:D14">
    <cfRule type="containsBlanks" dxfId="14" priority="17">
      <formula>LEN(TRIM(D2))=0</formula>
    </cfRule>
    <cfRule type="cellIs" dxfId="13" priority="18" operator="greaterThan">
      <formula>800</formula>
    </cfRule>
    <cfRule type="cellIs" dxfId="12" priority="22" operator="between">
      <formula>300</formula>
      <formula>800</formula>
    </cfRule>
    <cfRule type="cellIs" dxfId="11" priority="28" operator="between">
      <formula>200</formula>
      <formula>300</formula>
    </cfRule>
    <cfRule type="cellIs" dxfId="10" priority="30" operator="between">
      <formula>0</formula>
      <formula>200</formula>
    </cfRule>
  </conditionalFormatting>
  <conditionalFormatting sqref="C2:C14">
    <cfRule type="containsBlanks" dxfId="9" priority="1">
      <formula>LEN(TRIM(C2))=0</formula>
    </cfRule>
    <cfRule type="cellIs" dxfId="8" priority="14" operator="greaterThanOrEqual">
      <formula>45</formula>
    </cfRule>
    <cfRule type="cellIs" dxfId="7" priority="23" operator="between">
      <formula>0</formula>
      <formula>10</formula>
    </cfRule>
    <cfRule type="cellIs" dxfId="6" priority="27" operator="between">
      <formula>10</formula>
      <formula>15</formula>
    </cfRule>
    <cfRule type="cellIs" dxfId="5" priority="29" operator="between">
      <formula>15</formula>
      <formula>45</formula>
    </cfRule>
  </conditionalFormatting>
  <conditionalFormatting sqref="D15">
    <cfRule type="containsText" dxfId="4" priority="15" operator="containsText" text="This">
      <formula>NOT(ISERROR(SEARCH("This",D15)))</formula>
    </cfRule>
  </conditionalFormatting>
  <conditionalFormatting sqref="F3:F6">
    <cfRule type="containsText" dxfId="3" priority="2" operator="containsText" text="5.">
      <formula>NOT(ISERROR(SEARCH("5.",F3)))</formula>
    </cfRule>
    <cfRule type="containsText" dxfId="2" priority="3" operator="containsText" text="4.">
      <formula>NOT(ISERROR(SEARCH("4.",F3)))</formula>
    </cfRule>
    <cfRule type="containsText" dxfId="1" priority="4" operator="containsText" text="3.">
      <formula>NOT(ISERROR(SEARCH("3.",F3)))</formula>
    </cfRule>
    <cfRule type="containsText" dxfId="0" priority="5" operator="containsText" text="2.">
      <formula>NOT(ISERROR(SEARCH("2.",F3)))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7A7C6438-AEE0-47C6-8A11-12FF4B4B1B1E}">
            <xm:f>NOT(ISERROR(SEARCH("1.",F3)))</xm:f>
            <xm:f>"1."</xm:f>
            <x14:dxf>
              <fill>
                <patternFill>
                  <bgColor rgb="FFFF0000"/>
                </patternFill>
              </fill>
            </x14:dxf>
          </x14:cfRule>
          <xm:sqref>F3:F6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Feed rate calc</vt:lpstr>
      <vt:lpstr>Drain oil rec</vt:lpstr>
    </vt:vector>
  </TitlesOfParts>
  <Company>MAN Diesel &amp; Turbo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doja</dc:creator>
  <cp:lastModifiedBy>acer</cp:lastModifiedBy>
  <cp:lastPrinted>2014-12-17T08:48:39Z</cp:lastPrinted>
  <dcterms:created xsi:type="dcterms:W3CDTF">2014-12-15T08:29:22Z</dcterms:created>
  <dcterms:modified xsi:type="dcterms:W3CDTF">2014-12-21T23:46:28Z</dcterms:modified>
</cp:coreProperties>
</file>